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<sst xmlns="http://schemas.openxmlformats.org/spreadsheetml/2006/main" count="94" uniqueCount="87">
  <si>
    <t>CHIFFRES CLÉS 2018</t>
  </si>
  <si>
    <t>Service :</t>
  </si>
  <si>
    <t>Archives nationales</t>
  </si>
  <si>
    <t>1- PERSONNEL ET BUDGET</t>
  </si>
  <si>
    <t xml:space="preserve"> Personnels d’État (nombre de personnes physiques)</t>
  </si>
  <si>
    <t>Personnels d’État (ETP)</t>
  </si>
  <si>
    <t>Crédits de fonctionnement gérés par le service</t>
  </si>
  <si>
    <t>Crédits de fonctionnement gérés par le ministère</t>
  </si>
  <si>
    <t>Crédits d'investissement gérés par le service</t>
  </si>
  <si>
    <t>Crédits d'investissement gérés par le ministère</t>
  </si>
  <si>
    <t xml:space="preserve">2- ACCROISSEMENT DES FONDS </t>
  </si>
  <si>
    <t>Métrage linéaire nouvellement occupé dans l'année</t>
  </si>
  <si>
    <t>Entrées de fonds publics dans l'année (ml)</t>
  </si>
  <si>
    <t>Entrées de fonds publics dans l'année (Go)</t>
  </si>
  <si>
    <t>Entrées de fonds publics dans l'année (unités)</t>
  </si>
  <si>
    <t>Entrées de fonds privés dans l'année (ml)</t>
  </si>
  <si>
    <t>Entrées de fonds privés dans l'année (unités)</t>
  </si>
  <si>
    <t>Accroissement de la bibliothèque dans l'année (nombre d'ouvrages)</t>
  </si>
  <si>
    <t xml:space="preserve"> Fonds conservés cumulés au 31 décembre 2018 (ml)</t>
  </si>
  <si>
    <t>Actions relatives à l'archivage électronique (oui/non)</t>
  </si>
  <si>
    <t>3- INSTRUMENTS DE RECHERCHE</t>
  </si>
  <si>
    <t>Fonds munis d’un instrument de recherche dans l’année (ml)</t>
  </si>
  <si>
    <t>Fonds munis d'un instrument de recherche dans l'année sur le total des fonds collectés dans l’année (%)</t>
  </si>
  <si>
    <t>n.c.</t>
  </si>
  <si>
    <t>Nombre d'instruments de recherche synthétiques</t>
  </si>
  <si>
    <t>Nombre d'instruments de recherche analytiques</t>
  </si>
  <si>
    <t>Total des fonds munis d’un instrument de recherche (ml)</t>
  </si>
  <si>
    <t>Fonds munis d'un instrument de recherche sur le total des fonds (%)</t>
  </si>
  <si>
    <t>/</t>
  </si>
  <si>
    <t>4- CONSERVATION ET RESTAURATION</t>
  </si>
  <si>
    <t xml:space="preserve"> Fonds bien conditionnés (métrage en ml)</t>
  </si>
  <si>
    <t>Pourcentage des fonds bien conditionnés sur l’ensemble des fonds conservés</t>
  </si>
  <si>
    <t xml:space="preserve"> Magasins (m²)</t>
  </si>
  <si>
    <t xml:space="preserve"> Magasins aux normes (m²)</t>
  </si>
  <si>
    <t>(% par rapport à la surface)</t>
  </si>
  <si>
    <t>Surface totale du bâtiment (m²)</t>
  </si>
  <si>
    <t>Fonds microfilmés dans l’année (ml)</t>
  </si>
  <si>
    <t>Opérations en interne de restauration (nombre d’unités)</t>
  </si>
  <si>
    <t>Opérations en externe de restauration (nombre d’unités)</t>
  </si>
  <si>
    <t>Budget attribué à la restauration (externalisée)</t>
  </si>
  <si>
    <t>Présence d’un atelier de restauration</t>
  </si>
  <si>
    <t>5- OCCUPATION DE L'ESPACE ET NOUVEAUX ÉQUIPEMENTS</t>
  </si>
  <si>
    <t>Métrage équipé (ml)</t>
  </si>
  <si>
    <t>Métrage occupé (ml)</t>
  </si>
  <si>
    <t>Métrage occupé par rapport au métrage équipé (%)</t>
  </si>
  <si>
    <t>Métrage linéaire disponible au 31 décembre 2018 (ml)</t>
  </si>
  <si>
    <t>6- NUMÉRISATION</t>
  </si>
  <si>
    <t xml:space="preserve">Pages/Fichiers numérisés (accroissement annuel) </t>
  </si>
  <si>
    <t>dont état civil</t>
  </si>
  <si>
    <t>Images/Fichiers numérisés (accroissement annuel)</t>
  </si>
  <si>
    <t>7- MISE EN LIGNE</t>
  </si>
  <si>
    <t>Adresse du site internet du service/de la page archives</t>
  </si>
  <si>
    <t>Date de mise en service</t>
  </si>
  <si>
    <t xml:space="preserve">Pages/ Fichiers mis en ligne depuis le début des opérations de mise en ligne </t>
  </si>
  <si>
    <t>Pages/Fichiers mis en ligne par rapport au nombre de pages numérisées (%)</t>
  </si>
  <si>
    <t xml:space="preserve">Images/Fichiers mis en ligne depuis le début des opérations de mise en ligne </t>
  </si>
  <si>
    <t>Images/Fichiers mis en ligne par rapport au nombre d’images numérisées (%)</t>
  </si>
  <si>
    <t>Pages disponibles en local</t>
  </si>
  <si>
    <t>Pages disponibles en local par rapport au nombre de pages numérisées (%)</t>
  </si>
  <si>
    <t xml:space="preserve">Images disponibles en local </t>
  </si>
  <si>
    <t>Images disponibles en local par rapport au nombre de pages numérisées (%)</t>
  </si>
  <si>
    <t>8- COMMUNICATION</t>
  </si>
  <si>
    <t>Lecteurs (personnes physiques inscrites)</t>
  </si>
  <si>
    <t>dont généalogistes</t>
  </si>
  <si>
    <t>(en %)</t>
  </si>
  <si>
    <t>dont chercheurs/scientifiques</t>
  </si>
  <si>
    <t>dont recherches individuelles/administratives</t>
  </si>
  <si>
    <t>Accès à la salle de lecture (en nombre de séances de travail)</t>
  </si>
  <si>
    <t xml:space="preserve">Communications </t>
  </si>
  <si>
    <t>Recherches par correspondance</t>
  </si>
  <si>
    <t xml:space="preserve">Dérogations instruites </t>
  </si>
  <si>
    <t>Articles accordés</t>
  </si>
  <si>
    <t>9- CONSULTATION EN LIGNE</t>
  </si>
  <si>
    <t>Pages/images vues</t>
  </si>
  <si>
    <t>Visites sur le site internet (en nombre de connexions)</t>
  </si>
  <si>
    <t>Visiteurs uniques</t>
  </si>
  <si>
    <t>10- EXPOSITIONS ET ANIMATIONS</t>
  </si>
  <si>
    <t>Expositions aux Archives nationales (en nombre)</t>
  </si>
  <si>
    <t>Le cas échéant, nombre de visiteurs</t>
  </si>
  <si>
    <t>dont scolaires</t>
  </si>
  <si>
    <t>Expositions réalisées en collaboration avec d'autres services (en nombre)</t>
  </si>
  <si>
    <t>Expositions virtuelles sur le site internet (oui/non)</t>
  </si>
  <si>
    <t>Scolaires accueillis (en nombre d'élèves)</t>
  </si>
  <si>
    <t>Public des conférences, lectures et autres</t>
  </si>
  <si>
    <t>Fréquentation totale du service (séances en salle de lecture, expositions, scolaires, autres actions culturelles)</t>
  </si>
  <si>
    <t>Pages/Fichiers numérisés depuis le début des opérations de numérisation</t>
  </si>
  <si>
    <t>Images/Fichiers numérisés depuis le début des opérations de numérisation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</si>
</sst>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[$€-40C];[Red]\-#,##0\ [$€-40C]"/>
    <numFmt numFmtId="165" formatCode="0\ %"/>
    <numFmt numFmtId="166" formatCode="0.00\ 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name val="Times New Roman"/>
      <family val="1"/>
    </font>
    <font>
      <b/>
      <u val="single"/>
      <sz val="10.5"/>
      <name val="Times New Roman"/>
      <family val="1"/>
    </font>
    <font>
      <sz val="10.5"/>
      <name val="Times New Roman"/>
      <family val="1"/>
    </font>
    <font>
      <u val="single"/>
      <sz val="10.5"/>
      <name val="Times New Roman"/>
      <family val="1"/>
    </font>
    <font>
      <i/>
      <sz val="10.5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.5"/>
      <color indexed="23"/>
      <name val="Times New Roman"/>
      <family val="1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.5"/>
      <color rgb="FF808080"/>
      <name val="Times New Roman"/>
      <family val="1"/>
    </font>
    <font>
      <sz val="10.5"/>
      <color rgb="FF666666"/>
      <name val="Times New Roman"/>
      <family val="1"/>
    </font>
    <font>
      <sz val="10.5"/>
      <color theme="0" tint="-0.4999699890613556"/>
      <name val="Times New Roman"/>
      <family val="1"/>
    </font>
    <font>
      <sz val="11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right"/>
    </xf>
    <xf numFmtId="0" fontId="4" fillId="0" borderId="11" xfId="0" applyFont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/>
    </xf>
    <xf numFmtId="0" fontId="41" fillId="0" borderId="0" xfId="0" applyFont="1" applyAlignment="1">
      <alignment horizontal="right"/>
    </xf>
    <xf numFmtId="3" fontId="4" fillId="0" borderId="11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4" fontId="4" fillId="0" borderId="11" xfId="0" applyNumberFormat="1" applyFont="1" applyBorder="1" applyAlignment="1" applyProtection="1">
      <alignment horizontal="center"/>
      <protection locked="0"/>
    </xf>
    <xf numFmtId="165" fontId="4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166" fontId="4" fillId="33" borderId="11" xfId="0" applyNumberFormat="1" applyFont="1" applyFill="1" applyBorder="1" applyAlignment="1" applyProtection="1">
      <alignment horizontal="center"/>
      <protection locked="0"/>
    </xf>
    <xf numFmtId="165" fontId="4" fillId="33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justify" vertical="center"/>
    </xf>
    <xf numFmtId="0" fontId="4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41" fillId="0" borderId="0" xfId="0" applyFont="1" applyBorder="1" applyAlignment="1">
      <alignment horizontal="right" wrapText="1"/>
    </xf>
    <xf numFmtId="3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3" fillId="0" borderId="0" xfId="0" applyFont="1" applyAlignment="1">
      <alignment/>
    </xf>
    <xf numFmtId="0" fontId="0" fillId="0" borderId="12" xfId="0" applyBorder="1" applyAlignment="1">
      <alignment horizontal="right" wrapText="1"/>
    </xf>
    <xf numFmtId="0" fontId="41" fillId="0" borderId="0" xfId="0" applyFont="1" applyAlignment="1">
      <alignment horizontal="right" wrapText="1"/>
    </xf>
    <xf numFmtId="0" fontId="41" fillId="0" borderId="0" xfId="0" applyFont="1" applyBorder="1" applyAlignment="1">
      <alignment horizontal="right" wrapText="1"/>
    </xf>
    <xf numFmtId="0" fontId="43" fillId="0" borderId="0" xfId="0" applyFont="1" applyAlignment="1">
      <alignment horizontal="right" wrapText="1"/>
    </xf>
    <xf numFmtId="0" fontId="44" fillId="0" borderId="0" xfId="0" applyFont="1" applyAlignment="1">
      <alignment horizontal="right"/>
    </xf>
    <xf numFmtId="0" fontId="43" fillId="0" borderId="0" xfId="0" applyFont="1" applyAlignment="1">
      <alignment horizontal="left" wrapText="1"/>
    </xf>
    <xf numFmtId="166" fontId="43" fillId="0" borderId="0" xfId="0" applyNumberFormat="1" applyFont="1" applyAlignment="1">
      <alignment horizontal="righ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nt1\SIAF\5_sdaacr\1_dossiers_courants\11_coordination_reseau\113_rapports_annuels\11.3.12%20Rapport%20annuel%202018\3_Reponses\AN\AN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re"/>
      <sheetName val="Sommaire"/>
      <sheetName val="1 Finances"/>
      <sheetName val="2 Personnel"/>
      <sheetName val="3 Bâtiments"/>
      <sheetName val="4 Producteurs"/>
      <sheetName val="5 Collecte"/>
      <sheetName val="6 Traitement"/>
      <sheetName val="7 Informatique"/>
      <sheetName val="8 Conservation"/>
      <sheetName val="9 Numérisation"/>
      <sheetName val="9 Annexe Numérisation"/>
      <sheetName val="10 Communication"/>
      <sheetName val="11 Site internet"/>
      <sheetName val="12 Valorisation"/>
      <sheetName val="ne pas modifier (chiffres-clés)"/>
    </sheetNames>
    <sheetDataSet>
      <sheetData sheetId="2">
        <row r="10">
          <cell r="E10">
            <v>9911939</v>
          </cell>
        </row>
        <row r="15">
          <cell r="E15">
            <v>5270264</v>
          </cell>
        </row>
        <row r="21">
          <cell r="E21">
            <v>102795</v>
          </cell>
        </row>
      </sheetData>
      <sheetData sheetId="3">
        <row r="4">
          <cell r="F4">
            <v>477</v>
          </cell>
        </row>
        <row r="15">
          <cell r="B15">
            <v>189.9</v>
          </cell>
          <cell r="D15">
            <v>95.5</v>
          </cell>
          <cell r="F15">
            <v>178.7</v>
          </cell>
        </row>
      </sheetData>
      <sheetData sheetId="4">
        <row r="10">
          <cell r="D10">
            <v>73280</v>
          </cell>
          <cell r="E10">
            <v>39445</v>
          </cell>
          <cell r="F10" t="str">
            <v>Sinistre Bâtiment modulaire mis en place 400 m² de bureaux
</v>
          </cell>
        </row>
        <row r="13">
          <cell r="D13">
            <v>46347</v>
          </cell>
          <cell r="E13">
            <v>19200</v>
          </cell>
        </row>
        <row r="58">
          <cell r="E58">
            <v>431706</v>
          </cell>
          <cell r="G58">
            <v>11870</v>
          </cell>
          <cell r="H58">
            <v>362685</v>
          </cell>
          <cell r="I58">
            <v>69021</v>
          </cell>
        </row>
        <row r="68">
          <cell r="F68">
            <v>3</v>
          </cell>
        </row>
      </sheetData>
      <sheetData sheetId="7">
        <row r="10">
          <cell r="F10">
            <v>1458.51</v>
          </cell>
        </row>
        <row r="26">
          <cell r="D26">
            <v>0</v>
          </cell>
          <cell r="E26">
            <v>1382</v>
          </cell>
        </row>
      </sheetData>
      <sheetData sheetId="9">
        <row r="19">
          <cell r="F19">
            <v>34200</v>
          </cell>
        </row>
        <row r="55">
          <cell r="F55">
            <v>286000</v>
          </cell>
        </row>
        <row r="64">
          <cell r="C64">
            <v>4274</v>
          </cell>
          <cell r="D64">
            <v>1007</v>
          </cell>
        </row>
      </sheetData>
      <sheetData sheetId="10">
        <row r="16">
          <cell r="D16">
            <v>0</v>
          </cell>
        </row>
        <row r="27">
          <cell r="D27">
            <v>1242903</v>
          </cell>
        </row>
        <row r="28">
          <cell r="D28">
            <v>80547</v>
          </cell>
        </row>
        <row r="43">
          <cell r="B43">
            <v>9890608</v>
          </cell>
          <cell r="C43">
            <v>530286</v>
          </cell>
          <cell r="D43">
            <v>7472220</v>
          </cell>
        </row>
        <row r="45">
          <cell r="B45">
            <v>257385</v>
          </cell>
          <cell r="C45">
            <v>59639</v>
          </cell>
          <cell r="D45">
            <v>94537</v>
          </cell>
        </row>
      </sheetData>
      <sheetData sheetId="12">
        <row r="15">
          <cell r="E15">
            <v>38556</v>
          </cell>
        </row>
        <row r="17">
          <cell r="E17">
            <v>16942</v>
          </cell>
        </row>
        <row r="18">
          <cell r="E18" t="str">
            <v>n.c.</v>
          </cell>
        </row>
        <row r="19">
          <cell r="E19" t="str">
            <v>n.c.</v>
          </cell>
        </row>
        <row r="21">
          <cell r="E21" t="str">
            <v>n.c.</v>
          </cell>
        </row>
        <row r="25">
          <cell r="E25">
            <v>137214</v>
          </cell>
        </row>
        <row r="35">
          <cell r="E35">
            <v>1868</v>
          </cell>
        </row>
        <row r="40">
          <cell r="E40">
            <v>15836</v>
          </cell>
        </row>
      </sheetData>
      <sheetData sheetId="13">
        <row r="6">
          <cell r="C6" t="str">
            <v>http://www.archives-nationales.culture.gouv.fr</v>
          </cell>
        </row>
        <row r="9">
          <cell r="C9">
            <v>2013</v>
          </cell>
        </row>
        <row r="17">
          <cell r="B17">
            <v>14499342</v>
          </cell>
          <cell r="C17">
            <v>6415051</v>
          </cell>
        </row>
        <row r="18">
          <cell r="B18">
            <v>993924</v>
          </cell>
          <cell r="C18">
            <v>754473</v>
          </cell>
        </row>
        <row r="19">
          <cell r="B19">
            <v>581514</v>
          </cell>
        </row>
        <row r="42">
          <cell r="C42" t="str">
            <v>Oui</v>
          </cell>
        </row>
      </sheetData>
      <sheetData sheetId="14">
        <row r="7">
          <cell r="G7">
            <v>9</v>
          </cell>
        </row>
        <row r="42">
          <cell r="H42">
            <v>103640</v>
          </cell>
        </row>
        <row r="46">
          <cell r="H46">
            <v>30</v>
          </cell>
        </row>
        <row r="110">
          <cell r="H110">
            <v>28492</v>
          </cell>
        </row>
        <row r="145">
          <cell r="H145">
            <v>13160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4">
      <selection activeCell="G17" sqref="G17"/>
    </sheetView>
  </sheetViews>
  <sheetFormatPr defaultColWidth="11.421875" defaultRowHeight="15"/>
  <cols>
    <col min="1" max="1" width="12.140625" style="0" customWidth="1"/>
    <col min="4" max="4" width="9.57421875" style="0" customWidth="1"/>
    <col min="5" max="5" width="16.28125" style="0" customWidth="1"/>
    <col min="7" max="7" width="11.421875" style="0" customWidth="1"/>
  </cols>
  <sheetData>
    <row r="1" spans="1:8" ht="15">
      <c r="A1" s="1" t="s">
        <v>0</v>
      </c>
      <c r="B1" s="2"/>
      <c r="C1" s="2"/>
      <c r="D1" s="2"/>
      <c r="E1" s="2"/>
      <c r="F1" s="2"/>
      <c r="G1" s="2"/>
      <c r="H1" s="3"/>
    </row>
    <row r="2" spans="1:8" ht="15">
      <c r="A2" s="4"/>
      <c r="B2" s="5"/>
      <c r="C2" s="5"/>
      <c r="D2" s="6"/>
      <c r="F2" s="6"/>
      <c r="H2" s="7"/>
    </row>
    <row r="3" spans="1:8" ht="15">
      <c r="A3" s="4"/>
      <c r="B3" s="8" t="s">
        <v>1</v>
      </c>
      <c r="C3" s="9" t="s">
        <v>2</v>
      </c>
      <c r="F3" s="6"/>
      <c r="H3" s="7"/>
    </row>
    <row r="4" spans="1:8" ht="15">
      <c r="A4" s="4"/>
      <c r="B4" s="8"/>
      <c r="C4" s="9"/>
      <c r="F4" s="6"/>
      <c r="H4" s="7"/>
    </row>
    <row r="5" spans="1:5" ht="15">
      <c r="A5" s="10"/>
      <c r="D5" s="9"/>
      <c r="E5" s="11" t="s">
        <v>3</v>
      </c>
    </row>
    <row r="6" spans="1:7" ht="15">
      <c r="A6" s="10"/>
      <c r="B6" s="9"/>
      <c r="C6" s="9"/>
      <c r="D6" s="9"/>
      <c r="E6" s="12" t="s">
        <v>4</v>
      </c>
      <c r="G6" s="13">
        <f>'[1]2 Personnel'!F4</f>
        <v>477</v>
      </c>
    </row>
    <row r="7" spans="1:7" ht="15">
      <c r="A7" s="10"/>
      <c r="B7" s="9"/>
      <c r="C7" s="9"/>
      <c r="D7" s="9"/>
      <c r="E7" s="12" t="s">
        <v>5</v>
      </c>
      <c r="G7" s="13">
        <f>SUM('[1]2 Personnel'!B15,'[1]2 Personnel'!D15,'[1]2 Personnel'!F15)</f>
        <v>464.09999999999997</v>
      </c>
    </row>
    <row r="8" spans="1:7" ht="15">
      <c r="A8" s="10"/>
      <c r="B8" s="9"/>
      <c r="C8" s="9"/>
      <c r="D8" s="9"/>
      <c r="E8" s="12" t="s">
        <v>6</v>
      </c>
      <c r="G8" s="14">
        <f>'[1]1 Finances'!E10</f>
        <v>9911939</v>
      </c>
    </row>
    <row r="9" spans="1:7" ht="15">
      <c r="A9" s="10"/>
      <c r="B9" s="9"/>
      <c r="C9" s="9"/>
      <c r="D9" s="9"/>
      <c r="E9" s="12" t="s">
        <v>7</v>
      </c>
      <c r="G9" s="14">
        <f>'[1]1 Finances'!E11</f>
        <v>0</v>
      </c>
    </row>
    <row r="10" spans="1:7" ht="15">
      <c r="A10" s="10"/>
      <c r="B10" s="9"/>
      <c r="C10" s="9"/>
      <c r="D10" s="9"/>
      <c r="E10" s="12" t="s">
        <v>8</v>
      </c>
      <c r="G10" s="14">
        <f>'[1]1 Finances'!E15</f>
        <v>5270264</v>
      </c>
    </row>
    <row r="11" spans="1:7" ht="15">
      <c r="A11" s="10"/>
      <c r="B11" s="9"/>
      <c r="C11" s="9"/>
      <c r="D11" s="9"/>
      <c r="E11" s="12" t="s">
        <v>9</v>
      </c>
      <c r="G11" s="14">
        <f>'[1]1 Finances'!E16</f>
        <v>0</v>
      </c>
    </row>
    <row r="12" spans="1:5" ht="15">
      <c r="A12" s="10"/>
      <c r="B12" s="9"/>
      <c r="C12" s="9"/>
      <c r="D12" s="9"/>
      <c r="E12" s="15"/>
    </row>
    <row r="13" spans="1:5" ht="15">
      <c r="A13" s="10"/>
      <c r="E13" s="11" t="s">
        <v>10</v>
      </c>
    </row>
    <row r="14" spans="1:7" ht="15">
      <c r="A14" s="10"/>
      <c r="E14" s="16" t="s">
        <v>11</v>
      </c>
      <c r="G14" s="17">
        <f>'[1]3 Bâtiments'!G58</f>
        <v>11870</v>
      </c>
    </row>
    <row r="15" spans="1:7" ht="15">
      <c r="A15" s="10"/>
      <c r="E15" s="16" t="s">
        <v>12</v>
      </c>
      <c r="G15" s="18">
        <v>3525</v>
      </c>
    </row>
    <row r="16" spans="1:7" ht="15">
      <c r="A16" s="10"/>
      <c r="E16" s="16" t="s">
        <v>13</v>
      </c>
      <c r="G16" s="18">
        <v>4816</v>
      </c>
    </row>
    <row r="17" spans="1:7" ht="15">
      <c r="A17" s="10"/>
      <c r="E17" s="16" t="s">
        <v>14</v>
      </c>
      <c r="G17" s="13">
        <v>0</v>
      </c>
    </row>
    <row r="18" spans="1:7" ht="15">
      <c r="A18" s="10"/>
      <c r="B18" s="9"/>
      <c r="C18" s="9"/>
      <c r="D18" s="9"/>
      <c r="E18" s="16" t="s">
        <v>15</v>
      </c>
      <c r="F18" s="19"/>
      <c r="G18" s="13">
        <v>1014</v>
      </c>
    </row>
    <row r="19" spans="1:7" ht="15">
      <c r="A19" s="10"/>
      <c r="B19" s="9"/>
      <c r="C19" s="9"/>
      <c r="D19" s="9"/>
      <c r="E19" s="16" t="s">
        <v>16</v>
      </c>
      <c r="F19" s="19"/>
      <c r="G19" s="13">
        <v>1571</v>
      </c>
    </row>
    <row r="20" spans="1:7" ht="15">
      <c r="A20" s="45" t="s">
        <v>17</v>
      </c>
      <c r="B20" s="46"/>
      <c r="C20" s="46"/>
      <c r="D20" s="46"/>
      <c r="E20" s="46"/>
      <c r="F20" s="19"/>
      <c r="G20" s="13">
        <v>423</v>
      </c>
    </row>
    <row r="21" spans="1:7" ht="15">
      <c r="A21" s="10"/>
      <c r="B21" s="9"/>
      <c r="C21" s="9"/>
      <c r="D21" s="9"/>
      <c r="E21" s="12" t="s">
        <v>18</v>
      </c>
      <c r="G21" s="17">
        <f>'[1]3 Bâtiments'!H58</f>
        <v>362685</v>
      </c>
    </row>
    <row r="22" spans="1:7" ht="15">
      <c r="A22" s="10"/>
      <c r="B22" s="9"/>
      <c r="C22" s="9"/>
      <c r="D22" s="9"/>
      <c r="E22" s="16" t="s">
        <v>19</v>
      </c>
      <c r="G22" s="20">
        <f>'[1]4 Producteurs'!E9</f>
        <v>0</v>
      </c>
    </row>
    <row r="23" spans="1:5" ht="15">
      <c r="A23" s="10"/>
      <c r="B23" s="9"/>
      <c r="C23" s="9"/>
      <c r="D23" s="9"/>
      <c r="E23" s="21"/>
    </row>
    <row r="24" spans="1:5" ht="15">
      <c r="A24" s="10"/>
      <c r="D24" s="9"/>
      <c r="E24" s="11" t="s">
        <v>20</v>
      </c>
    </row>
    <row r="25" spans="1:7" ht="15">
      <c r="A25" s="10"/>
      <c r="B25" s="9"/>
      <c r="C25" s="9"/>
      <c r="D25" s="9"/>
      <c r="E25" s="16" t="s">
        <v>21</v>
      </c>
      <c r="G25" s="22">
        <f>'[1]6 Traitement'!F10</f>
        <v>1458.51</v>
      </c>
    </row>
    <row r="26" spans="1:7" ht="27" customHeight="1">
      <c r="A26" s="45" t="s">
        <v>22</v>
      </c>
      <c r="B26" s="45"/>
      <c r="C26" s="45"/>
      <c r="D26" s="45"/>
      <c r="E26" s="45"/>
      <c r="F26" s="42"/>
      <c r="G26" s="23">
        <v>0.32</v>
      </c>
    </row>
    <row r="27" spans="1:7" ht="15">
      <c r="A27" s="10"/>
      <c r="B27" s="9"/>
      <c r="C27" s="9"/>
      <c r="D27" s="9"/>
      <c r="E27" s="16" t="s">
        <v>24</v>
      </c>
      <c r="G27" s="13">
        <f>'[1]6 Traitement'!D26</f>
        <v>0</v>
      </c>
    </row>
    <row r="28" spans="1:7" ht="15">
      <c r="A28" s="10"/>
      <c r="B28" s="9"/>
      <c r="C28" s="9"/>
      <c r="D28" s="9"/>
      <c r="E28" s="16" t="s">
        <v>25</v>
      </c>
      <c r="G28" s="17">
        <f>'[1]6 Traitement'!E26</f>
        <v>1382</v>
      </c>
    </row>
    <row r="29" spans="1:7" ht="15">
      <c r="A29" s="10"/>
      <c r="D29" s="9"/>
      <c r="E29" s="16" t="s">
        <v>26</v>
      </c>
      <c r="G29" s="13" t="s">
        <v>23</v>
      </c>
    </row>
    <row r="30" spans="1:7" ht="15">
      <c r="A30" s="10"/>
      <c r="D30" s="9"/>
      <c r="E30" s="16" t="s">
        <v>27</v>
      </c>
      <c r="G30" s="23" t="s">
        <v>28</v>
      </c>
    </row>
    <row r="31" spans="1:8" ht="15">
      <c r="A31" s="10"/>
      <c r="D31" s="9"/>
      <c r="H31" s="19"/>
    </row>
    <row r="32" spans="1:5" ht="15">
      <c r="A32" s="10"/>
      <c r="E32" s="24" t="s">
        <v>29</v>
      </c>
    </row>
    <row r="33" spans="1:7" ht="15">
      <c r="A33" s="10"/>
      <c r="E33" s="12" t="s">
        <v>30</v>
      </c>
      <c r="G33" s="17">
        <f>'[1]8 Conservation'!F55</f>
        <v>286000</v>
      </c>
    </row>
    <row r="34" spans="1:7" ht="31.5" customHeight="1">
      <c r="A34" s="44" t="s">
        <v>31</v>
      </c>
      <c r="B34" s="44"/>
      <c r="C34" s="44"/>
      <c r="D34" s="44"/>
      <c r="E34" s="44"/>
      <c r="G34" s="25">
        <f>G33/G21</f>
        <v>0.7885630781532184</v>
      </c>
    </row>
    <row r="35" spans="1:7" ht="15">
      <c r="A35" s="10"/>
      <c r="E35" s="16" t="s">
        <v>32</v>
      </c>
      <c r="G35" s="17">
        <f>SUM('[1]3 Bâtiments'!D13:H13)</f>
        <v>65547</v>
      </c>
    </row>
    <row r="36" spans="1:7" ht="15">
      <c r="A36" s="10"/>
      <c r="E36" s="16" t="s">
        <v>33</v>
      </c>
      <c r="G36" s="17">
        <f>'[1]8 Conservation'!F19</f>
        <v>34200</v>
      </c>
    </row>
    <row r="37" spans="1:7" ht="15">
      <c r="A37" s="10"/>
      <c r="E37" s="16" t="s">
        <v>34</v>
      </c>
      <c r="G37" s="26">
        <f>G36/G35</f>
        <v>0.5217630097487299</v>
      </c>
    </row>
    <row r="38" spans="1:7" ht="15">
      <c r="A38" s="10"/>
      <c r="E38" s="16" t="s">
        <v>35</v>
      </c>
      <c r="G38" s="17">
        <f>SUM('[1]3 Bâtiments'!D10:H10)</f>
        <v>112725</v>
      </c>
    </row>
    <row r="39" spans="1:7" ht="15">
      <c r="A39" s="10"/>
      <c r="E39" s="16" t="s">
        <v>36</v>
      </c>
      <c r="G39" s="13">
        <f>'[1]9 Numérisation'!D16</f>
        <v>0</v>
      </c>
    </row>
    <row r="40" spans="1:7" ht="15">
      <c r="A40" s="10"/>
      <c r="B40" s="27"/>
      <c r="C40" s="27"/>
      <c r="D40" s="27"/>
      <c r="E40" s="16" t="s">
        <v>37</v>
      </c>
      <c r="G40" s="17">
        <f>'[1]8 Conservation'!C64</f>
        <v>4274</v>
      </c>
    </row>
    <row r="41" spans="1:7" ht="15">
      <c r="A41" s="10"/>
      <c r="B41" s="27"/>
      <c r="C41" s="27"/>
      <c r="D41" s="27"/>
      <c r="E41" s="16" t="s">
        <v>38</v>
      </c>
      <c r="G41" s="17">
        <f>'[1]8 Conservation'!D64</f>
        <v>1007</v>
      </c>
    </row>
    <row r="42" spans="1:7" ht="15">
      <c r="A42" s="10"/>
      <c r="B42" s="27"/>
      <c r="C42" s="27"/>
      <c r="D42" s="27"/>
      <c r="E42" s="16" t="s">
        <v>39</v>
      </c>
      <c r="G42" s="14">
        <f>'[1]1 Finances'!E21</f>
        <v>102795</v>
      </c>
    </row>
    <row r="43" spans="1:7" ht="15">
      <c r="A43" s="10"/>
      <c r="B43" s="27"/>
      <c r="C43" s="27"/>
      <c r="D43" s="27"/>
      <c r="E43" s="16" t="s">
        <v>40</v>
      </c>
      <c r="G43" s="13">
        <f>'[1]3 Bâtiments'!F68</f>
        <v>3</v>
      </c>
    </row>
    <row r="44" spans="1:4" ht="15">
      <c r="A44" s="10"/>
      <c r="B44" s="28"/>
      <c r="C44" s="28"/>
      <c r="D44" s="29"/>
    </row>
    <row r="45" spans="1:5" ht="15">
      <c r="A45" s="10"/>
      <c r="E45" s="24" t="s">
        <v>41</v>
      </c>
    </row>
    <row r="46" spans="1:7" ht="15">
      <c r="A46" s="10"/>
      <c r="E46" s="16" t="s">
        <v>42</v>
      </c>
      <c r="G46" s="17">
        <f>'[1]3 Bâtiments'!E58</f>
        <v>431706</v>
      </c>
    </row>
    <row r="47" spans="1:7" ht="15">
      <c r="A47" s="10"/>
      <c r="E47" s="16" t="s">
        <v>43</v>
      </c>
      <c r="G47" s="17">
        <f>'[1]3 Bâtiments'!H58</f>
        <v>362685</v>
      </c>
    </row>
    <row r="48" spans="1:7" ht="15">
      <c r="A48" s="10"/>
      <c r="E48" s="16" t="s">
        <v>44</v>
      </c>
      <c r="G48" s="26">
        <f>G47/G46</f>
        <v>0.8401203596892329</v>
      </c>
    </row>
    <row r="49" spans="1:7" ht="15">
      <c r="A49" s="10"/>
      <c r="E49" s="16" t="s">
        <v>45</v>
      </c>
      <c r="G49" s="17">
        <f>'[1]3 Bâtiments'!I58</f>
        <v>69021</v>
      </c>
    </row>
    <row r="50" spans="1:3" ht="15">
      <c r="A50" s="10"/>
      <c r="B50" s="30"/>
      <c r="C50" s="30"/>
    </row>
    <row r="51" spans="1:5" ht="15">
      <c r="A51" s="10"/>
      <c r="D51" s="31"/>
      <c r="E51" s="24" t="s">
        <v>46</v>
      </c>
    </row>
    <row r="52" spans="1:7" ht="15">
      <c r="A52" s="10"/>
      <c r="D52" s="31"/>
      <c r="E52" s="16" t="s">
        <v>47</v>
      </c>
      <c r="G52" s="17">
        <f>'[1]9 Numérisation'!D27</f>
        <v>1242903</v>
      </c>
    </row>
    <row r="53" spans="1:7" ht="15">
      <c r="A53" s="10"/>
      <c r="D53" s="31"/>
      <c r="E53" s="16" t="s">
        <v>85</v>
      </c>
      <c r="G53" s="17">
        <f>'[1]9 Numérisation'!B43</f>
        <v>9890608</v>
      </c>
    </row>
    <row r="54" spans="1:7" ht="15">
      <c r="A54" s="10"/>
      <c r="D54" s="31"/>
      <c r="E54" s="16" t="s">
        <v>48</v>
      </c>
      <c r="G54" s="17">
        <f>'[1]9 Numérisation'!B44</f>
        <v>0</v>
      </c>
    </row>
    <row r="55" spans="1:7" ht="15">
      <c r="A55" s="10"/>
      <c r="D55" s="31"/>
      <c r="E55" s="16" t="s">
        <v>49</v>
      </c>
      <c r="G55" s="17">
        <f>'[1]9 Numérisation'!D28</f>
        <v>80547</v>
      </c>
    </row>
    <row r="56" spans="1:7" ht="30" customHeight="1">
      <c r="A56" s="47" t="s">
        <v>86</v>
      </c>
      <c r="B56" s="47"/>
      <c r="C56" s="47"/>
      <c r="D56" s="47"/>
      <c r="E56" s="47"/>
      <c r="G56" s="17">
        <f>'[1]9 Numérisation'!B45</f>
        <v>257385</v>
      </c>
    </row>
    <row r="57" spans="1:7" ht="15">
      <c r="A57" s="10"/>
      <c r="D57" s="31"/>
      <c r="E57" s="16"/>
      <c r="G57" s="32"/>
    </row>
    <row r="58" spans="1:5" ht="15">
      <c r="A58" s="10"/>
      <c r="B58" s="10"/>
      <c r="C58" s="10"/>
      <c r="D58" s="31"/>
      <c r="E58" s="24" t="s">
        <v>50</v>
      </c>
    </row>
    <row r="59" spans="1:7" ht="53.25" customHeight="1">
      <c r="A59" s="38"/>
      <c r="B59" s="10"/>
      <c r="C59" s="39"/>
      <c r="D59" s="31"/>
      <c r="E59" s="16" t="s">
        <v>51</v>
      </c>
      <c r="G59" s="37" t="str">
        <f>'[1]11 Site internet'!C6</f>
        <v>http://www.archives-nationales.culture.gouv.fr</v>
      </c>
    </row>
    <row r="60" spans="1:7" ht="15">
      <c r="A60" s="10"/>
      <c r="B60" s="10"/>
      <c r="C60" s="10"/>
      <c r="D60" s="31"/>
      <c r="E60" s="16" t="s">
        <v>52</v>
      </c>
      <c r="G60" s="13">
        <f>SUM('[1]11 Site internet'!C9:C10)</f>
        <v>2013</v>
      </c>
    </row>
    <row r="61" spans="1:7" ht="25.5" customHeight="1">
      <c r="A61" s="41" t="s">
        <v>53</v>
      </c>
      <c r="B61" s="39"/>
      <c r="C61" s="39"/>
      <c r="D61" s="39"/>
      <c r="E61" s="40"/>
      <c r="G61" s="17">
        <f>'[1]9 Numérisation'!D43</f>
        <v>7472220</v>
      </c>
    </row>
    <row r="62" spans="1:7" ht="15">
      <c r="A62" s="10"/>
      <c r="B62" s="10"/>
      <c r="C62" s="10"/>
      <c r="D62" s="31"/>
      <c r="E62" s="16" t="s">
        <v>48</v>
      </c>
      <c r="G62" s="13">
        <f>'[1]9 Numérisation'!D44</f>
        <v>0</v>
      </c>
    </row>
    <row r="63" spans="1:7" ht="25.5" customHeight="1">
      <c r="A63" s="48" t="s">
        <v>54</v>
      </c>
      <c r="B63" s="48"/>
      <c r="C63" s="48"/>
      <c r="D63" s="48"/>
      <c r="E63" s="48"/>
      <c r="G63" s="26">
        <f>G61/G53</f>
        <v>0.7554864170129885</v>
      </c>
    </row>
    <row r="64" spans="1:7" ht="31.5" customHeight="1">
      <c r="A64" s="43" t="s">
        <v>55</v>
      </c>
      <c r="B64" s="43"/>
      <c r="C64" s="43"/>
      <c r="D64" s="43"/>
      <c r="E64" s="43"/>
      <c r="G64" s="17">
        <f>'[1]9 Numérisation'!D45</f>
        <v>94537</v>
      </c>
    </row>
    <row r="65" spans="1:7" ht="29.25" customHeight="1">
      <c r="A65" s="43" t="s">
        <v>56</v>
      </c>
      <c r="B65" s="43"/>
      <c r="C65" s="43"/>
      <c r="D65" s="43"/>
      <c r="E65" s="43"/>
      <c r="G65" s="26">
        <f>G64/G56</f>
        <v>0.3672980165899334</v>
      </c>
    </row>
    <row r="66" spans="1:7" ht="15">
      <c r="A66" s="10"/>
      <c r="B66" s="10"/>
      <c r="C66" s="10"/>
      <c r="D66" s="31"/>
      <c r="E66" s="16" t="s">
        <v>57</v>
      </c>
      <c r="G66" s="17">
        <f>'[1]9 Numérisation'!C43</f>
        <v>530286</v>
      </c>
    </row>
    <row r="67" spans="1:7" ht="15">
      <c r="A67" s="10"/>
      <c r="B67" s="10"/>
      <c r="C67" s="10"/>
      <c r="D67" s="31"/>
      <c r="E67" s="16" t="s">
        <v>58</v>
      </c>
      <c r="G67" s="26">
        <f>G66/G53</f>
        <v>0.05361510637162043</v>
      </c>
    </row>
    <row r="68" spans="1:7" ht="15">
      <c r="A68" s="10"/>
      <c r="B68" s="10"/>
      <c r="C68" s="10"/>
      <c r="D68" s="31"/>
      <c r="E68" s="16" t="s">
        <v>59</v>
      </c>
      <c r="G68" s="17">
        <f>'[1]9 Numérisation'!C45</f>
        <v>59639</v>
      </c>
    </row>
    <row r="69" spans="1:7" ht="27" customHeight="1">
      <c r="A69" s="43" t="s">
        <v>60</v>
      </c>
      <c r="B69" s="43"/>
      <c r="C69" s="43"/>
      <c r="D69" s="43"/>
      <c r="E69" s="43"/>
      <c r="G69" s="26">
        <f>G68/G56</f>
        <v>0.23171124968432505</v>
      </c>
    </row>
    <row r="70" spans="1:4" ht="15">
      <c r="A70" s="10"/>
      <c r="B70" s="10"/>
      <c r="C70" s="10"/>
      <c r="D70" s="31"/>
    </row>
    <row r="71" spans="1:5" ht="15">
      <c r="A71" s="10"/>
      <c r="B71" s="10"/>
      <c r="C71" s="10"/>
      <c r="D71" s="31"/>
      <c r="E71" s="24" t="s">
        <v>61</v>
      </c>
    </row>
    <row r="72" spans="1:7" ht="15">
      <c r="A72" s="10"/>
      <c r="B72" s="10"/>
      <c r="C72" s="10"/>
      <c r="D72" s="31"/>
      <c r="E72" s="33" t="s">
        <v>62</v>
      </c>
      <c r="G72" s="17">
        <f>'[1]10 Communication'!E17</f>
        <v>16942</v>
      </c>
    </row>
    <row r="73" spans="1:7" ht="15">
      <c r="A73" s="10"/>
      <c r="B73" s="10"/>
      <c r="C73" s="10"/>
      <c r="D73" s="31"/>
      <c r="E73" s="33" t="s">
        <v>63</v>
      </c>
      <c r="G73" s="13" t="str">
        <f>'[1]10 Communication'!E19</f>
        <v>n.c.</v>
      </c>
    </row>
    <row r="74" spans="1:7" ht="15">
      <c r="A74" s="10"/>
      <c r="B74" s="10"/>
      <c r="C74" s="10"/>
      <c r="D74" s="31"/>
      <c r="E74" s="33" t="s">
        <v>64</v>
      </c>
      <c r="G74" s="26" t="s">
        <v>28</v>
      </c>
    </row>
    <row r="75" spans="1:7" ht="15">
      <c r="A75" s="10"/>
      <c r="B75" s="10"/>
      <c r="C75" s="10"/>
      <c r="D75" s="31"/>
      <c r="E75" s="33" t="s">
        <v>65</v>
      </c>
      <c r="G75" s="13" t="str">
        <f>'[1]10 Communication'!E18</f>
        <v>n.c.</v>
      </c>
    </row>
    <row r="76" spans="1:7" ht="15">
      <c r="A76" s="10"/>
      <c r="B76" s="10"/>
      <c r="C76" s="10"/>
      <c r="D76" s="31"/>
      <c r="E76" s="33" t="s">
        <v>64</v>
      </c>
      <c r="G76" s="26" t="s">
        <v>28</v>
      </c>
    </row>
    <row r="77" spans="1:7" ht="15">
      <c r="A77" s="10"/>
      <c r="B77" s="10"/>
      <c r="C77" s="10"/>
      <c r="D77" s="31"/>
      <c r="E77" s="33" t="s">
        <v>66</v>
      </c>
      <c r="G77" s="13" t="str">
        <f>'[1]10 Communication'!E21</f>
        <v>n.c.</v>
      </c>
    </row>
    <row r="78" spans="1:7" ht="15">
      <c r="A78" s="10"/>
      <c r="B78" s="10"/>
      <c r="C78" s="10"/>
      <c r="D78" s="31"/>
      <c r="E78" s="33" t="s">
        <v>64</v>
      </c>
      <c r="G78" s="26" t="s">
        <v>28</v>
      </c>
    </row>
    <row r="79" spans="1:7" ht="15">
      <c r="A79" s="10"/>
      <c r="B79" s="10"/>
      <c r="C79" s="10"/>
      <c r="D79" s="31"/>
      <c r="E79" s="33" t="s">
        <v>67</v>
      </c>
      <c r="G79" s="17">
        <f>'[1]10 Communication'!E15</f>
        <v>38556</v>
      </c>
    </row>
    <row r="80" spans="1:7" ht="15">
      <c r="A80" s="10"/>
      <c r="B80" s="10"/>
      <c r="C80" s="10"/>
      <c r="D80" s="31"/>
      <c r="E80" s="33" t="s">
        <v>68</v>
      </c>
      <c r="G80" s="17">
        <f>'[1]10 Communication'!E25</f>
        <v>137214</v>
      </c>
    </row>
    <row r="81" spans="1:7" ht="15">
      <c r="A81" s="10"/>
      <c r="B81" s="10"/>
      <c r="C81" s="10"/>
      <c r="D81" s="31"/>
      <c r="E81" s="33" t="s">
        <v>69</v>
      </c>
      <c r="G81" s="17">
        <f>'[1]10 Communication'!E40</f>
        <v>15836</v>
      </c>
    </row>
    <row r="82" spans="1:7" ht="15">
      <c r="A82" s="10"/>
      <c r="B82" s="10"/>
      <c r="C82" s="10"/>
      <c r="D82" s="31"/>
      <c r="E82" s="33" t="s">
        <v>70</v>
      </c>
      <c r="G82" s="17">
        <f>'[1]10 Communication'!E35</f>
        <v>1868</v>
      </c>
    </row>
    <row r="83" spans="1:7" ht="15">
      <c r="A83" s="10"/>
      <c r="B83" s="10"/>
      <c r="C83" s="10"/>
      <c r="D83" s="31"/>
      <c r="E83" s="33" t="s">
        <v>71</v>
      </c>
      <c r="G83" s="17">
        <v>6013</v>
      </c>
    </row>
    <row r="84" spans="1:4" ht="15">
      <c r="A84" s="10"/>
      <c r="B84" s="10"/>
      <c r="C84" s="10"/>
      <c r="D84" s="31"/>
    </row>
    <row r="85" spans="1:7" ht="15">
      <c r="A85" s="10"/>
      <c r="B85" s="10"/>
      <c r="C85" s="10"/>
      <c r="D85" s="31"/>
      <c r="E85" s="24" t="s">
        <v>72</v>
      </c>
      <c r="F85" s="4"/>
      <c r="G85" s="34"/>
    </row>
    <row r="86" spans="1:7" ht="15">
      <c r="A86" s="10"/>
      <c r="B86" s="10"/>
      <c r="C86" s="10"/>
      <c r="D86" s="31"/>
      <c r="E86" s="12" t="s">
        <v>73</v>
      </c>
      <c r="F86" s="4"/>
      <c r="G86" s="17">
        <f>'[1]11 Site internet'!B17+'[1]11 Site internet'!C17</f>
        <v>20914393</v>
      </c>
    </row>
    <row r="87" spans="1:7" ht="15">
      <c r="A87" s="10"/>
      <c r="B87" s="10"/>
      <c r="C87" s="10"/>
      <c r="D87" s="31"/>
      <c r="E87" s="12" t="s">
        <v>74</v>
      </c>
      <c r="F87" s="4"/>
      <c r="G87" s="17">
        <f>'[1]11 Site internet'!B18+'[1]11 Site internet'!C18</f>
        <v>1748397</v>
      </c>
    </row>
    <row r="88" spans="1:7" ht="15">
      <c r="A88" s="10"/>
      <c r="B88" s="10"/>
      <c r="C88" s="10"/>
      <c r="D88" s="31"/>
      <c r="E88" s="12" t="s">
        <v>75</v>
      </c>
      <c r="F88" s="4"/>
      <c r="G88" s="17">
        <f>'[1]11 Site internet'!B19</f>
        <v>581514</v>
      </c>
    </row>
    <row r="89" spans="1:6" ht="15">
      <c r="A89" s="10"/>
      <c r="B89" s="10"/>
      <c r="C89" s="10"/>
      <c r="D89" s="31"/>
      <c r="F89" s="4"/>
    </row>
    <row r="90" spans="1:6" ht="15">
      <c r="A90" s="10"/>
      <c r="B90" s="10"/>
      <c r="C90" s="10"/>
      <c r="D90" s="31"/>
      <c r="E90" s="24" t="s">
        <v>76</v>
      </c>
      <c r="F90" s="4"/>
    </row>
    <row r="91" spans="1:7" ht="15">
      <c r="A91" s="10"/>
      <c r="B91" s="10"/>
      <c r="C91" s="10"/>
      <c r="D91" s="31"/>
      <c r="E91" s="12" t="s">
        <v>77</v>
      </c>
      <c r="F91" s="4"/>
      <c r="G91" s="13">
        <f>'[1]12 Valorisation'!G7</f>
        <v>9</v>
      </c>
    </row>
    <row r="92" spans="1:7" ht="15">
      <c r="A92" s="10"/>
      <c r="B92" s="10"/>
      <c r="C92" s="10"/>
      <c r="D92" s="31"/>
      <c r="E92" s="12" t="s">
        <v>78</v>
      </c>
      <c r="F92" s="4"/>
      <c r="G92" s="17">
        <f>'[1]12 Valorisation'!H42</f>
        <v>103640</v>
      </c>
    </row>
    <row r="93" spans="1:7" ht="15">
      <c r="A93" s="10"/>
      <c r="B93" s="10"/>
      <c r="C93" s="10"/>
      <c r="D93" s="31"/>
      <c r="E93" s="12" t="s">
        <v>79</v>
      </c>
      <c r="F93" s="4"/>
      <c r="G93" s="13" t="s">
        <v>23</v>
      </c>
    </row>
    <row r="94" spans="1:7" ht="15">
      <c r="A94" s="10"/>
      <c r="B94" s="10"/>
      <c r="C94" s="10"/>
      <c r="D94" s="31"/>
      <c r="E94" s="12" t="s">
        <v>80</v>
      </c>
      <c r="F94" s="4"/>
      <c r="G94" s="13">
        <f>'[1]12 Valorisation'!H46</f>
        <v>30</v>
      </c>
    </row>
    <row r="95" spans="1:7" ht="15">
      <c r="A95" s="10"/>
      <c r="B95" s="10"/>
      <c r="C95" s="10"/>
      <c r="D95" s="31"/>
      <c r="E95" s="12" t="s">
        <v>81</v>
      </c>
      <c r="F95" s="4"/>
      <c r="G95" s="13" t="str">
        <f>'[1]11 Site internet'!C42</f>
        <v>Oui</v>
      </c>
    </row>
    <row r="96" spans="1:7" ht="15">
      <c r="A96" s="10"/>
      <c r="B96" s="10"/>
      <c r="C96" s="10"/>
      <c r="D96" s="31"/>
      <c r="E96" s="12" t="s">
        <v>82</v>
      </c>
      <c r="F96" s="4"/>
      <c r="G96" s="17">
        <f>'[1]12 Valorisation'!H145</f>
        <v>13160</v>
      </c>
    </row>
    <row r="97" spans="1:7" ht="15">
      <c r="A97" s="10"/>
      <c r="B97" s="10"/>
      <c r="C97" s="10"/>
      <c r="D97" s="31"/>
      <c r="E97" s="16" t="s">
        <v>83</v>
      </c>
      <c r="F97" s="4"/>
      <c r="G97" s="17">
        <f>'[1]12 Valorisation'!H110</f>
        <v>28492</v>
      </c>
    </row>
    <row r="98" spans="1:7" ht="15">
      <c r="A98" s="10"/>
      <c r="B98" s="10"/>
      <c r="C98" s="10"/>
      <c r="D98" s="31"/>
      <c r="E98" s="12"/>
      <c r="F98" s="4"/>
      <c r="G98" s="32"/>
    </row>
    <row r="99" spans="1:7" ht="33.75" customHeight="1">
      <c r="A99" s="35"/>
      <c r="B99" s="44" t="s">
        <v>84</v>
      </c>
      <c r="C99" s="44"/>
      <c r="D99" s="44"/>
      <c r="E99" s="44"/>
      <c r="F99" s="4"/>
      <c r="G99" s="36">
        <f>SUM('[1]10 Communication'!E15,'[1]12 Valorisation'!H42,'[1]12 Valorisation'!H110,('[1]12 Valorisation'!H145-'[1]12 Valorisation'!H43))</f>
        <v>183848</v>
      </c>
    </row>
  </sheetData>
  <sheetProtection/>
  <mergeCells count="9">
    <mergeCell ref="A69:E69"/>
    <mergeCell ref="B99:E99"/>
    <mergeCell ref="A20:E20"/>
    <mergeCell ref="A56:E56"/>
    <mergeCell ref="A63:E63"/>
    <mergeCell ref="A64:E64"/>
    <mergeCell ref="A65:E65"/>
    <mergeCell ref="A26:E26"/>
    <mergeCell ref="A34:E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Véronique REUTER</dc:creator>
  <cp:keywords/>
  <dc:description/>
  <cp:lastModifiedBy>Véronique REUTER</cp:lastModifiedBy>
  <cp:lastPrinted>2019-09-16T07:30:01Z</cp:lastPrinted>
  <dcterms:created xsi:type="dcterms:W3CDTF">2019-06-20T11:41:32Z</dcterms:created>
  <dcterms:modified xsi:type="dcterms:W3CDTF">2019-09-16T09:20:55Z</dcterms:modified>
  <cp:category/>
  <cp:version/>
  <cp:contentType/>
  <cp:contentStatus/>
</cp:coreProperties>
</file>